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15.5 Rower tool" sheetId="6" r:id="rId1"/>
  </sheets>
  <calcPr calcId="125725"/>
</workbook>
</file>

<file path=xl/calcChain.xml><?xml version="1.0" encoding="utf-8"?>
<calcChain xmlns="http://schemas.openxmlformats.org/spreadsheetml/2006/main">
  <c r="F27" i="6"/>
  <c r="I10"/>
  <c r="L7"/>
  <c r="J7" s="1"/>
  <c r="K7" s="1"/>
  <c r="M7" s="1"/>
  <c r="L8"/>
  <c r="J8" s="1"/>
  <c r="K8" s="1"/>
  <c r="M8" s="1"/>
  <c r="L9"/>
  <c r="J9" s="1"/>
  <c r="K9" s="1"/>
  <c r="M9" s="1"/>
  <c r="L6"/>
  <c r="B10"/>
  <c r="J6"/>
  <c r="K6" s="1"/>
  <c r="M6" s="1"/>
  <c r="D23"/>
  <c r="E23"/>
  <c r="D24"/>
  <c r="E24"/>
  <c r="D25"/>
  <c r="E25"/>
  <c r="E22"/>
  <c r="E27" s="1"/>
  <c r="D22"/>
  <c r="D26" s="1"/>
  <c r="C23"/>
  <c r="C24"/>
  <c r="F24" s="1"/>
  <c r="C25"/>
  <c r="C22"/>
  <c r="B26"/>
  <c r="B18"/>
  <c r="D15"/>
  <c r="E15" s="1"/>
  <c r="D16"/>
  <c r="E16" s="1"/>
  <c r="D17"/>
  <c r="E17" s="1"/>
  <c r="D14"/>
  <c r="E14" s="1"/>
  <c r="C15"/>
  <c r="C16"/>
  <c r="C17"/>
  <c r="C14"/>
  <c r="C7"/>
  <c r="C8"/>
  <c r="C9"/>
  <c r="D7"/>
  <c r="E7" s="1"/>
  <c r="F7" s="1"/>
  <c r="D8"/>
  <c r="E8" s="1"/>
  <c r="F8" s="1"/>
  <c r="D9"/>
  <c r="E9" s="1"/>
  <c r="F9" s="1"/>
  <c r="D6"/>
  <c r="E6" s="1"/>
  <c r="F6" s="1"/>
  <c r="C6"/>
  <c r="C10" s="1"/>
  <c r="M10" l="1"/>
  <c r="C26"/>
  <c r="E19"/>
  <c r="C18"/>
  <c r="D18"/>
  <c r="D10"/>
  <c r="F25"/>
  <c r="F23"/>
  <c r="F22"/>
  <c r="F11"/>
  <c r="L11"/>
  <c r="J11"/>
  <c r="K11" s="1"/>
  <c r="E11"/>
  <c r="F16"/>
  <c r="F17"/>
  <c r="F15"/>
  <c r="F14"/>
  <c r="F19" l="1"/>
</calcChain>
</file>

<file path=xl/sharedStrings.xml><?xml version="1.0" encoding="utf-8"?>
<sst xmlns="http://schemas.openxmlformats.org/spreadsheetml/2006/main" count="40" uniqueCount="26">
  <si>
    <t>T/500</t>
  </si>
  <si>
    <t>Watts</t>
  </si>
  <si>
    <t>cal/hr eq.</t>
  </si>
  <si>
    <t>Watts eq.</t>
  </si>
  <si>
    <t>Calories à ramer</t>
  </si>
  <si>
    <t>Temps à ramer</t>
  </si>
  <si>
    <t>Retrouver le T/500, watts ou cal/hr moyen en fonction de votre perf</t>
  </si>
  <si>
    <t xml:space="preserve"> -----------------------------------------------------------OU-----------------------------------------------------------</t>
  </si>
  <si>
    <r>
      <t xml:space="preserve">indiquer T/500 cible </t>
    </r>
    <r>
      <rPr>
        <sz val="11"/>
        <color rgb="FF0070C0"/>
        <rFont val="Calibri"/>
        <family val="2"/>
      </rPr>
      <t>↓</t>
    </r>
  </si>
  <si>
    <r>
      <t xml:space="preserve">indiquer Watts cible </t>
    </r>
    <r>
      <rPr>
        <sz val="11"/>
        <color rgb="FF0070C0"/>
        <rFont val="Calibri"/>
        <family val="2"/>
      </rPr>
      <t>↓</t>
    </r>
  </si>
  <si>
    <r>
      <t xml:space="preserve">indiquer cal/hr cible </t>
    </r>
    <r>
      <rPr>
        <sz val="11"/>
        <color rgb="FF0070C0"/>
        <rFont val="Calibri"/>
        <family val="2"/>
      </rPr>
      <t>↓</t>
    </r>
  </si>
  <si>
    <t>VS</t>
  </si>
  <si>
    <t>Cal/Hr</t>
  </si>
  <si>
    <t>Distance parcourue (m)</t>
  </si>
  <si>
    <t>Calories ramées</t>
  </si>
  <si>
    <t>T/500 eq</t>
  </si>
  <si>
    <t>Need support ? kevin.scott@live.fr</t>
  </si>
  <si>
    <t>Outil rameur Open 15.5</t>
  </si>
  <si>
    <r>
      <t xml:space="preserve">Moyene </t>
    </r>
    <r>
      <rPr>
        <sz val="11"/>
        <color rgb="FFFF0000"/>
        <rFont val="Calibri"/>
        <family val="2"/>
      </rPr>
      <t>→</t>
    </r>
  </si>
  <si>
    <t>Indiquez la durée ramée ↓</t>
  </si>
  <si>
    <t>DETERMINER le TEMPS passé a ramer à partir d'un objectif de t/500, watts ou cal/hr</t>
  </si>
  <si>
    <r>
      <t xml:space="preserve">Totaux </t>
    </r>
    <r>
      <rPr>
        <sz val="11"/>
        <color rgb="FFFF0000"/>
        <rFont val="Calibri"/>
        <family val="2"/>
      </rPr>
      <t>→</t>
    </r>
  </si>
  <si>
    <r>
      <t xml:space="preserve">Moyennes </t>
    </r>
    <r>
      <rPr>
        <sz val="11"/>
        <color rgb="FFFF0000"/>
        <rFont val="Calibri"/>
        <family val="2"/>
      </rPr>
      <t>→</t>
    </r>
  </si>
  <si>
    <t>Watts eq</t>
  </si>
  <si>
    <r>
      <t xml:space="preserve">Moyenes </t>
    </r>
    <r>
      <rPr>
        <sz val="11"/>
        <color rgb="FFFF0000"/>
        <rFont val="Calibri"/>
        <family val="2"/>
      </rPr>
      <t>→</t>
    </r>
  </si>
  <si>
    <r>
      <rPr>
        <u/>
        <sz val="11"/>
        <color theme="0" tint="-0.499984740745262"/>
        <rFont val="Calibri"/>
        <family val="2"/>
        <scheme val="minor"/>
      </rPr>
      <t>Consignes pour saisie des durées</t>
    </r>
    <r>
      <rPr>
        <sz val="11"/>
        <color theme="0" tint="-0.499984740745262"/>
        <rFont val="Calibri"/>
        <family val="2"/>
        <scheme val="minor"/>
      </rPr>
      <t xml:space="preserve"> : 
Vous ne pouvez modifier que les cellules gris clair.
Le format des durées doit être saisit selon le modèle "mm:ss,d" ou "mm:ss.d" selon vos paramètres regionaux.
Les données sont arrondies et peuvent différer légèrement de ce que vous observerez sur le rameur.
Remplissez chaque cellule manuellement, évitez les tirer-glisser.</t>
    </r>
  </si>
</sst>
</file>

<file path=xl/styles.xml><?xml version="1.0" encoding="utf-8"?>
<styleSheet xmlns="http://schemas.openxmlformats.org/spreadsheetml/2006/main">
  <numFmts count="2">
    <numFmt numFmtId="164" formatCode="mm:ss.0;@"/>
    <numFmt numFmtId="166" formatCode="0.000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00B050"/>
      <name val="Capture it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8"/>
      <color rgb="FF0070C0"/>
      <name val="Capture it"/>
    </font>
    <font>
      <sz val="18"/>
      <color rgb="FFFF0000"/>
      <name val="Capture it"/>
    </font>
    <font>
      <sz val="11"/>
      <color theme="0" tint="-0.499984740745262"/>
      <name val="Calibri"/>
      <family val="2"/>
      <scheme val="minor"/>
    </font>
    <font>
      <sz val="18"/>
      <color theme="0" tint="-0.499984740745262"/>
      <name val="Capture it"/>
    </font>
    <font>
      <sz val="11"/>
      <color rgb="FFFF0000"/>
      <name val="Calibri"/>
      <family val="2"/>
    </font>
    <font>
      <sz val="11"/>
      <color rgb="FF00B050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47" fontId="0" fillId="2" borderId="0" xfId="0" applyNumberFormat="1" applyFill="1" applyBorder="1" applyAlignment="1">
      <alignment horizontal="center" vertical="center" wrapText="1"/>
    </xf>
    <xf numFmtId="47" fontId="0" fillId="2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7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right" vertical="center" wrapText="1"/>
    </xf>
    <xf numFmtId="47" fontId="0" fillId="2" borderId="6" xfId="0" applyNumberFormat="1" applyFill="1" applyBorder="1" applyAlignment="1">
      <alignment horizontal="center" vertical="center" wrapText="1"/>
    </xf>
    <xf numFmtId="47" fontId="0" fillId="2" borderId="7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7" fontId="8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 vertical="center"/>
    </xf>
    <xf numFmtId="47" fontId="13" fillId="2" borderId="0" xfId="0" applyNumberFormat="1" applyFont="1" applyFill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right" vertical="center" wrapText="1"/>
    </xf>
    <xf numFmtId="1" fontId="1" fillId="2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7" fontId="3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'Time to X cal predictor'!#REF!</c:f>
            </c:numRef>
          </c:xVal>
          <c:yVal>
            <c:numRef>
              <c:f>'Time to X cal predictor'!#REF!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83503360"/>
        <c:axId val="84738048"/>
      </c:scatterChart>
      <c:valAx>
        <c:axId val="83503360"/>
        <c:scaling>
          <c:orientation val="minMax"/>
        </c:scaling>
        <c:axPos val="b"/>
        <c:numFmt formatCode="0" sourceLinked="1"/>
        <c:tickLblPos val="nextTo"/>
        <c:crossAx val="84738048"/>
        <c:crosses val="autoZero"/>
        <c:crossBetween val="midCat"/>
      </c:valAx>
      <c:valAx>
        <c:axId val="84738048"/>
        <c:scaling>
          <c:orientation val="minMax"/>
        </c:scaling>
        <c:axPos val="l"/>
        <c:majorGridlines/>
        <c:numFmt formatCode="General" sourceLinked="1"/>
        <c:tickLblPos val="nextTo"/>
        <c:crossAx val="835033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805962</xdr:colOff>
      <xdr:row>80</xdr:row>
      <xdr:rowOff>87923</xdr:rowOff>
    </xdr:from>
    <xdr:to>
      <xdr:col>6</xdr:col>
      <xdr:colOff>0</xdr:colOff>
      <xdr:row>94</xdr:row>
      <xdr:rowOff>161192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7"/>
  <sheetViews>
    <sheetView tabSelected="1" topLeftCell="C1" zoomScale="120" zoomScaleNormal="120" workbookViewId="0">
      <selection activeCell="B8" sqref="B8"/>
    </sheetView>
  </sheetViews>
  <sheetFormatPr baseColWidth="10" defaultRowHeight="15"/>
  <cols>
    <col min="1" max="1" width="12.7109375" style="2" customWidth="1"/>
    <col min="2" max="2" width="11.42578125" style="2"/>
    <col min="3" max="6" width="19.28515625" style="2" customWidth="1"/>
    <col min="7" max="7" width="6.5703125" style="1" customWidth="1"/>
    <col min="8" max="8" width="21.140625" style="1" customWidth="1"/>
    <col min="9" max="9" width="12.28515625" style="1" customWidth="1"/>
    <col min="10" max="10" width="16.140625" style="1" customWidth="1"/>
    <col min="11" max="13" width="16.140625" style="3" customWidth="1"/>
    <col min="14" max="21" width="11.42578125" style="4"/>
    <col min="22" max="16384" width="11.42578125" style="1"/>
  </cols>
  <sheetData>
    <row r="1" spans="1:13">
      <c r="A1" s="17" t="s">
        <v>20</v>
      </c>
      <c r="B1" s="18"/>
      <c r="C1" s="18"/>
      <c r="D1" s="18"/>
      <c r="E1" s="18"/>
      <c r="F1" s="19"/>
      <c r="G1" s="40" t="s">
        <v>11</v>
      </c>
      <c r="H1" s="33" t="s">
        <v>6</v>
      </c>
      <c r="I1" s="34"/>
      <c r="J1" s="34"/>
      <c r="K1" s="34"/>
      <c r="L1" s="34"/>
      <c r="M1" s="35"/>
    </row>
    <row r="2" spans="1:13">
      <c r="A2" s="20"/>
      <c r="B2" s="21"/>
      <c r="C2" s="21"/>
      <c r="D2" s="21"/>
      <c r="E2" s="21"/>
      <c r="F2" s="22"/>
      <c r="G2" s="40"/>
      <c r="H2" s="36"/>
      <c r="I2" s="37"/>
      <c r="J2" s="37"/>
      <c r="K2" s="37"/>
      <c r="L2" s="37"/>
      <c r="M2" s="38"/>
    </row>
    <row r="3" spans="1:13">
      <c r="A3" s="20"/>
      <c r="B3" s="21"/>
      <c r="C3" s="21"/>
      <c r="D3" s="21"/>
      <c r="E3" s="21"/>
      <c r="F3" s="22"/>
      <c r="G3" s="40"/>
      <c r="H3" s="36"/>
      <c r="I3" s="37"/>
      <c r="J3" s="37"/>
      <c r="K3" s="37"/>
      <c r="L3" s="37"/>
      <c r="M3" s="38"/>
    </row>
    <row r="4" spans="1:13">
      <c r="A4" s="20"/>
      <c r="B4" s="21"/>
      <c r="C4" s="21"/>
      <c r="D4" s="21"/>
      <c r="E4" s="21"/>
      <c r="F4" s="22"/>
      <c r="G4" s="40"/>
      <c r="H4" s="36"/>
      <c r="I4" s="37"/>
      <c r="J4" s="37"/>
      <c r="K4" s="37"/>
      <c r="L4" s="37"/>
      <c r="M4" s="38"/>
    </row>
    <row r="5" spans="1:13" ht="45">
      <c r="A5" s="23" t="s">
        <v>4</v>
      </c>
      <c r="B5" s="13" t="s">
        <v>8</v>
      </c>
      <c r="C5" s="14" t="s">
        <v>3</v>
      </c>
      <c r="D5" s="14" t="s">
        <v>2</v>
      </c>
      <c r="E5" s="14" t="s">
        <v>5</v>
      </c>
      <c r="F5" s="24" t="s">
        <v>13</v>
      </c>
      <c r="G5" s="40"/>
      <c r="H5" s="23" t="s">
        <v>14</v>
      </c>
      <c r="I5" s="39" t="s">
        <v>19</v>
      </c>
      <c r="J5" s="14" t="s">
        <v>1</v>
      </c>
      <c r="K5" s="14" t="s">
        <v>0</v>
      </c>
      <c r="L5" s="14" t="s">
        <v>12</v>
      </c>
      <c r="M5" s="24" t="s">
        <v>13</v>
      </c>
    </row>
    <row r="6" spans="1:13">
      <c r="A6" s="25">
        <v>27</v>
      </c>
      <c r="B6" s="51"/>
      <c r="C6" s="11" t="str">
        <f>IF(ISERR((POWER(704.73,3)/POWER((B6*86400),3))),"remplir T/500",(POWER(704.73,3)/POWER((B6*86400),3)))</f>
        <v>remplir T/500</v>
      </c>
      <c r="D6" s="11" t="str">
        <f>(IF(B6=0,"remplir T/500",(3.4347*(POWER(704.73,3)/POWER((B6*86400),3)))+301.32))</f>
        <v>remplir T/500</v>
      </c>
      <c r="E6" s="15" t="str">
        <f>IF(ISERR((A6/(D6/3600)/86400)),"remplir T/500",(A6/(D6/3600)/86400))</f>
        <v>remplir T/500</v>
      </c>
      <c r="F6" s="26" t="str">
        <f>IF(ISERR(((E6/B6)*0.5)*1000),"remplir T/500",(((E6/B6)*0.5)*1000))</f>
        <v>remplir T/500</v>
      </c>
      <c r="G6" s="40"/>
      <c r="H6" s="25">
        <v>27</v>
      </c>
      <c r="I6" s="51"/>
      <c r="J6" s="11" t="str">
        <f>IF(ISERR((0.2911*L6)-87.728),"remplir duree",(0.2911*L6)-87.728)</f>
        <v>remplir duree</v>
      </c>
      <c r="K6" s="15" t="str">
        <f>IF(ISERR(704.73*POWER(J6,-0.333333333333333)/86400),"remplir duree",704.73*POWER(J6,-0.333333333333333)/86400)</f>
        <v>remplir duree</v>
      </c>
      <c r="L6" s="11" t="str">
        <f>IF(ISERR(((H6/I6)/86400)*3600),"remplir duree",((H6/I6)/86400)*3600)</f>
        <v>remplir duree</v>
      </c>
      <c r="M6" s="26" t="str">
        <f>IF(ISERR(((I6/K6)*0.5)*1000),"remplir duree",(((I6/K6)*0.5)*1000))</f>
        <v>remplir duree</v>
      </c>
    </row>
    <row r="7" spans="1:13">
      <c r="A7" s="25">
        <v>21</v>
      </c>
      <c r="B7" s="51"/>
      <c r="C7" s="11" t="str">
        <f t="shared" ref="C7:C9" si="0">IF(ISERR((POWER(704.73,3)/POWER((B7*86400),3))),"remplir T/500",(POWER(704.73,3)/POWER((B7*86400),3)))</f>
        <v>remplir T/500</v>
      </c>
      <c r="D7" s="11" t="str">
        <f t="shared" ref="D7:D9" si="1">(IF(B7=0,"remplir T/500",(3.4347*(POWER(704.73,3)/POWER((B7*86400),3)))+301.32))</f>
        <v>remplir T/500</v>
      </c>
      <c r="E7" s="15" t="str">
        <f t="shared" ref="E7:E9" si="2">IF(ISERR((A7/(D7/3600)/86400)),"remplir T/500",(A7/(D7/3600)/86400))</f>
        <v>remplir T/500</v>
      </c>
      <c r="F7" s="26" t="str">
        <f t="shared" ref="F7:F9" si="3">IF(ISERR(((E7/B7)*0.5)*1000),"remplir T/500",(((E7/B7)*0.5)*1000))</f>
        <v>remplir T/500</v>
      </c>
      <c r="G7" s="40"/>
      <c r="H7" s="25">
        <v>21</v>
      </c>
      <c r="I7" s="51"/>
      <c r="J7" s="11" t="str">
        <f t="shared" ref="J7:J9" si="4">IF(ISERR((0.2911*L7)-87.728),"remplir duree",(0.2911*L7)-87.728)</f>
        <v>remplir duree</v>
      </c>
      <c r="K7" s="15" t="str">
        <f t="shared" ref="K7:K9" si="5">IF(ISERR(704.73*POWER(J7,-0.333333333333333)/86400),"remplir duree",704.73*POWER(J7,-0.333333333333333)/86400)</f>
        <v>remplir duree</v>
      </c>
      <c r="L7" s="11" t="str">
        <f t="shared" ref="L7:L9" si="6">IF(ISERR(((H7/I7)/86400)*3600),"remplir duree",((H7/I7)/86400)*3600)</f>
        <v>remplir duree</v>
      </c>
      <c r="M7" s="26" t="str">
        <f t="shared" ref="M7:M8" si="7">IF(ISERR(((I7/K7)*0.5)*1000),"remplir duree",(((I7/K7)*0.5)*1000))</f>
        <v>remplir duree</v>
      </c>
    </row>
    <row r="8" spans="1:13">
      <c r="A8" s="25">
        <v>15</v>
      </c>
      <c r="B8" s="51"/>
      <c r="C8" s="11" t="str">
        <f t="shared" si="0"/>
        <v>remplir T/500</v>
      </c>
      <c r="D8" s="11" t="str">
        <f t="shared" si="1"/>
        <v>remplir T/500</v>
      </c>
      <c r="E8" s="15" t="str">
        <f t="shared" si="2"/>
        <v>remplir T/500</v>
      </c>
      <c r="F8" s="26" t="str">
        <f t="shared" si="3"/>
        <v>remplir T/500</v>
      </c>
      <c r="G8" s="40"/>
      <c r="H8" s="25">
        <v>15</v>
      </c>
      <c r="I8" s="51"/>
      <c r="J8" s="11" t="str">
        <f t="shared" si="4"/>
        <v>remplir duree</v>
      </c>
      <c r="K8" s="15" t="str">
        <f t="shared" si="5"/>
        <v>remplir duree</v>
      </c>
      <c r="L8" s="11" t="str">
        <f t="shared" si="6"/>
        <v>remplir duree</v>
      </c>
      <c r="M8" s="26" t="str">
        <f t="shared" si="7"/>
        <v>remplir duree</v>
      </c>
    </row>
    <row r="9" spans="1:13">
      <c r="A9" s="25">
        <v>9</v>
      </c>
      <c r="B9" s="52"/>
      <c r="C9" s="11" t="str">
        <f t="shared" si="0"/>
        <v>remplir T/500</v>
      </c>
      <c r="D9" s="11" t="str">
        <f t="shared" si="1"/>
        <v>remplir T/500</v>
      </c>
      <c r="E9" s="15" t="str">
        <f t="shared" si="2"/>
        <v>remplir T/500</v>
      </c>
      <c r="F9" s="26" t="str">
        <f t="shared" si="3"/>
        <v>remplir T/500</v>
      </c>
      <c r="G9" s="40"/>
      <c r="H9" s="25">
        <v>9</v>
      </c>
      <c r="I9" s="51"/>
      <c r="J9" s="11" t="str">
        <f t="shared" si="4"/>
        <v>remplir duree</v>
      </c>
      <c r="K9" s="15" t="str">
        <f t="shared" si="5"/>
        <v>remplir duree</v>
      </c>
      <c r="L9" s="11" t="str">
        <f t="shared" si="6"/>
        <v>remplir duree</v>
      </c>
      <c r="M9" s="26" t="str">
        <f>IF(ISERR(((I9/K9)*0.5)*1000),"remplir duree",(((I9/K9)*0.5)*1000))</f>
        <v>remplir duree</v>
      </c>
    </row>
    <row r="10" spans="1:13" ht="15" customHeight="1">
      <c r="A10" s="27" t="s">
        <v>24</v>
      </c>
      <c r="B10" s="15" t="str">
        <f>IF(ISERR(AVERAGE(B6:B9)),"remplir↑",AVERAGE(B6:B9))</f>
        <v>remplir↑</v>
      </c>
      <c r="C10" s="11" t="str">
        <f>IF(ISERR(AVERAGE(C6:C9)),"remplir T/500",AVERAGE(C6:C9))</f>
        <v>remplir T/500</v>
      </c>
      <c r="D10" s="11" t="str">
        <f>IF(ISERR(AVERAGE(D6:D9)),"remplir T/500",AVERAGE(D6:D9))</f>
        <v>remplir T/500</v>
      </c>
      <c r="E10" s="15"/>
      <c r="F10" s="26"/>
      <c r="G10" s="40"/>
      <c r="H10" s="27" t="s">
        <v>21</v>
      </c>
      <c r="I10" s="42" t="str">
        <f>IF(SUM(I6:I9)&gt;0,SUM(I6:I9),"remplir↑")</f>
        <v>remplir↑</v>
      </c>
      <c r="J10" s="46"/>
      <c r="K10" s="46"/>
      <c r="L10" s="46"/>
      <c r="M10" s="44" t="str">
        <f>IF(SUM(M6:M9)&gt;0,SUM(M6:M9),"remplir duree")</f>
        <v>remplir duree</v>
      </c>
    </row>
    <row r="11" spans="1:13" ht="15" customHeight="1" thickBot="1">
      <c r="A11" s="27" t="s">
        <v>21</v>
      </c>
      <c r="B11" s="15"/>
      <c r="C11" s="15"/>
      <c r="D11" s="12"/>
      <c r="E11" s="15" t="str">
        <f>IF(SUM(E6:E9)&gt;0,SUM(E6:E9),"remplir T/500")</f>
        <v>remplir T/500</v>
      </c>
      <c r="F11" s="26" t="str">
        <f>IF(SUM(F6:F9)&gt;0,SUM(F6:F9),"remplir T/500")</f>
        <v>remplir T/500</v>
      </c>
      <c r="G11" s="40"/>
      <c r="H11" s="47" t="s">
        <v>22</v>
      </c>
      <c r="I11" s="45"/>
      <c r="J11" s="48" t="str">
        <f>IF(ISERR(AVERAGE(J6:J9)),"remplir duree",AVERAGE(J6:J9))</f>
        <v>remplir duree</v>
      </c>
      <c r="K11" s="49" t="str">
        <f>IF(ISERR(704.73*POWER(J11,-0.333333333333333)/86400),"remplir duree",704.73*POWER(J11,-0.333333333333333)/86400)</f>
        <v>remplir duree</v>
      </c>
      <c r="L11" s="48" t="str">
        <f>IF(ISERR(AVERAGE(L6:L9)),"remplir duree",AVERAGE(L6:L9))</f>
        <v>remplir duree</v>
      </c>
      <c r="M11" s="32"/>
    </row>
    <row r="12" spans="1:13" ht="22.5">
      <c r="A12" s="28" t="s">
        <v>7</v>
      </c>
      <c r="B12" s="6"/>
      <c r="C12" s="6"/>
      <c r="D12" s="6"/>
      <c r="E12" s="6"/>
      <c r="F12" s="29"/>
      <c r="G12" s="4"/>
      <c r="H12" s="10" t="s">
        <v>17</v>
      </c>
      <c r="I12" s="10"/>
      <c r="J12" s="10"/>
      <c r="K12" s="4"/>
      <c r="L12" s="4"/>
      <c r="M12" s="4"/>
    </row>
    <row r="13" spans="1:13" ht="45">
      <c r="A13" s="23" t="s">
        <v>4</v>
      </c>
      <c r="B13" s="13" t="s">
        <v>9</v>
      </c>
      <c r="C13" s="14" t="s">
        <v>15</v>
      </c>
      <c r="D13" s="14" t="s">
        <v>2</v>
      </c>
      <c r="E13" s="14" t="s">
        <v>5</v>
      </c>
      <c r="F13" s="24" t="s">
        <v>13</v>
      </c>
      <c r="G13" s="4"/>
      <c r="H13" s="41" t="s">
        <v>25</v>
      </c>
      <c r="I13" s="41"/>
      <c r="J13" s="41"/>
      <c r="K13" s="41"/>
      <c r="L13" s="41"/>
      <c r="M13" s="41"/>
    </row>
    <row r="14" spans="1:13">
      <c r="A14" s="25">
        <v>27</v>
      </c>
      <c r="B14" s="50"/>
      <c r="C14" s="15" t="str">
        <f>IF(ISERR(704.73*POWER(B14,-0.333333333333333)/86400),"remplir Watts",(704.73*POWER(B14,-0.333333333333333)/86400))</f>
        <v>remplir Watts</v>
      </c>
      <c r="D14" s="11" t="str">
        <f>(IF(B14=0,"remplir Watts",(3.4347*B14+301.32)))</f>
        <v>remplir Watts</v>
      </c>
      <c r="E14" s="15" t="str">
        <f>IF(ISERR((A14/(D14/3600)/86400)),"remplir Watts",(A14/(D14/3600)/86400))</f>
        <v>remplir Watts</v>
      </c>
      <c r="F14" s="26" t="str">
        <f>IF(ISERR(((E14/C14)*0.5)*1000),"remplir Watts",(((E14/C14)*0.5)*1000))</f>
        <v>remplir Watts</v>
      </c>
      <c r="G14" s="4"/>
      <c r="H14" s="41"/>
      <c r="I14" s="41"/>
      <c r="J14" s="41"/>
      <c r="K14" s="41"/>
      <c r="L14" s="41"/>
      <c r="M14" s="41"/>
    </row>
    <row r="15" spans="1:13">
      <c r="A15" s="25">
        <v>21</v>
      </c>
      <c r="B15" s="50"/>
      <c r="C15" s="15" t="str">
        <f t="shared" ref="C15:C17" si="8">IF(ISERR(704.73*POWER(B15,-0.333333333333333)/86400),"remplir Watts",(704.73*POWER(B15,-0.333333333333333)/86400))</f>
        <v>remplir Watts</v>
      </c>
      <c r="D15" s="11" t="str">
        <f t="shared" ref="D15:D17" si="9">(IF(B15=0,"remplir Watts",(3.4347*B15+301.32)))</f>
        <v>remplir Watts</v>
      </c>
      <c r="E15" s="15" t="str">
        <f t="shared" ref="E15:E17" si="10">IF(ISERR((A15/(D15/3600)/86400)),"remplir Watts",(A15/(D15/3600)/86400))</f>
        <v>remplir Watts</v>
      </c>
      <c r="F15" s="26" t="str">
        <f t="shared" ref="F15:F17" si="11">IF(ISERR(((E15/C15)*0.5)*1000),"remplir Watts",(((E15/C15)*0.5)*1000))</f>
        <v>remplir Watts</v>
      </c>
      <c r="G15" s="4"/>
      <c r="H15" s="41"/>
      <c r="I15" s="41"/>
      <c r="J15" s="41"/>
      <c r="K15" s="41"/>
      <c r="L15" s="41"/>
      <c r="M15" s="41"/>
    </row>
    <row r="16" spans="1:13">
      <c r="A16" s="25">
        <v>15</v>
      </c>
      <c r="B16" s="50"/>
      <c r="C16" s="15" t="str">
        <f t="shared" si="8"/>
        <v>remplir Watts</v>
      </c>
      <c r="D16" s="11" t="str">
        <f t="shared" si="9"/>
        <v>remplir Watts</v>
      </c>
      <c r="E16" s="15" t="str">
        <f t="shared" si="10"/>
        <v>remplir Watts</v>
      </c>
      <c r="F16" s="26" t="str">
        <f t="shared" si="11"/>
        <v>remplir Watts</v>
      </c>
      <c r="G16" s="4"/>
      <c r="H16" s="41"/>
      <c r="I16" s="41"/>
      <c r="J16" s="41"/>
      <c r="K16" s="41"/>
      <c r="L16" s="41"/>
      <c r="M16" s="41"/>
    </row>
    <row r="17" spans="1:13">
      <c r="A17" s="25">
        <v>9</v>
      </c>
      <c r="B17" s="50"/>
      <c r="C17" s="15" t="str">
        <f t="shared" si="8"/>
        <v>remplir Watts</v>
      </c>
      <c r="D17" s="11" t="str">
        <f t="shared" si="9"/>
        <v>remplir Watts</v>
      </c>
      <c r="E17" s="15" t="str">
        <f t="shared" si="10"/>
        <v>remplir Watts</v>
      </c>
      <c r="F17" s="26" t="str">
        <f t="shared" si="11"/>
        <v>remplir Watts</v>
      </c>
      <c r="G17" s="4"/>
      <c r="H17" s="43" t="s">
        <v>16</v>
      </c>
      <c r="I17" s="4"/>
      <c r="J17" s="4"/>
      <c r="K17" s="4"/>
      <c r="L17" s="4"/>
      <c r="M17" s="4"/>
    </row>
    <row r="18" spans="1:13" ht="15" customHeight="1">
      <c r="A18" s="27" t="s">
        <v>22</v>
      </c>
      <c r="B18" s="14" t="str">
        <f>IF(ISERR(AVERAGE(B14:B17)),"remplir↑",AVERAGE(B14:B17))</f>
        <v>remplir↑</v>
      </c>
      <c r="C18" s="15" t="str">
        <f>IF(ISERR(AVERAGE(C14:C17)),"remplir watts",AVERAGE(C14:C17))</f>
        <v>remplir watts</v>
      </c>
      <c r="D18" s="11" t="str">
        <f>IF(ISERR(AVERAGE(D14:D17)),"remplir watts",AVERAGE(D14:D17))</f>
        <v>remplir watts</v>
      </c>
      <c r="E18" s="15"/>
      <c r="F18" s="26"/>
      <c r="G18" s="4"/>
      <c r="H18" s="4"/>
      <c r="I18" s="4"/>
      <c r="J18" s="4"/>
      <c r="K18" s="4"/>
      <c r="L18" s="4"/>
      <c r="M18" s="4"/>
    </row>
    <row r="19" spans="1:13">
      <c r="A19" s="27" t="s">
        <v>21</v>
      </c>
      <c r="B19" s="15"/>
      <c r="C19" s="15"/>
      <c r="D19" s="12"/>
      <c r="E19" s="15" t="str">
        <f>IF(SUM(E14:E17)&gt;0,SUM(E14:E17),"remplir watts")</f>
        <v>remplir watts</v>
      </c>
      <c r="F19" s="26" t="str">
        <f>IF(SUM(F14:F17)&gt;0,SUM(F14:F17),"remplir watts")</f>
        <v>remplir watts</v>
      </c>
      <c r="G19" s="4"/>
      <c r="H19" s="4"/>
      <c r="I19" s="4"/>
      <c r="J19" s="4"/>
      <c r="K19" s="4"/>
      <c r="L19" s="4"/>
      <c r="M19" s="4"/>
    </row>
    <row r="20" spans="1:13">
      <c r="A20" s="28" t="s">
        <v>7</v>
      </c>
      <c r="B20" s="6"/>
      <c r="C20" s="6"/>
      <c r="D20" s="6"/>
      <c r="E20" s="6"/>
      <c r="F20" s="29"/>
      <c r="G20" s="4"/>
      <c r="H20" s="4"/>
      <c r="I20" s="4"/>
      <c r="J20" s="4"/>
      <c r="K20" s="4"/>
      <c r="L20" s="4"/>
      <c r="M20" s="4"/>
    </row>
    <row r="21" spans="1:13" ht="45">
      <c r="A21" s="23" t="s">
        <v>4</v>
      </c>
      <c r="B21" s="13" t="s">
        <v>10</v>
      </c>
      <c r="C21" s="14" t="s">
        <v>15</v>
      </c>
      <c r="D21" s="14" t="s">
        <v>23</v>
      </c>
      <c r="E21" s="14" t="s">
        <v>5</v>
      </c>
      <c r="F21" s="24" t="s">
        <v>13</v>
      </c>
      <c r="G21" s="4"/>
      <c r="H21" s="4"/>
      <c r="I21" s="4"/>
      <c r="J21" s="4"/>
      <c r="K21" s="4"/>
      <c r="L21" s="4"/>
      <c r="M21" s="4"/>
    </row>
    <row r="22" spans="1:13">
      <c r="A22" s="25">
        <v>27</v>
      </c>
      <c r="B22" s="16"/>
      <c r="C22" s="15" t="str">
        <f>IF(B22=0,"remplir cal/hr",(-0.0005*(LN(B22))+0.004816))</f>
        <v>remplir cal/hr</v>
      </c>
      <c r="D22" s="11" t="str">
        <f>IF(B22=0,"remplir cal/hr",(0.2911*B22-87.728))</f>
        <v>remplir cal/hr</v>
      </c>
      <c r="E22" s="15" t="str">
        <f>IF(ISERR((A22/(B22/3600)/86400)),"remplir cal/hr",(A22/(B22/3600)/86400))</f>
        <v>remplir cal/hr</v>
      </c>
      <c r="F22" s="26" t="str">
        <f>IF(ISERR(((E22/C22)*0.5)*1000),"remplir cal/hr",(((E22/C22)*0.5)*1000))</f>
        <v>remplir cal/hr</v>
      </c>
      <c r="G22" s="4"/>
      <c r="H22" s="4"/>
      <c r="I22" s="4"/>
      <c r="J22" s="4"/>
      <c r="K22" s="4"/>
      <c r="L22" s="4"/>
      <c r="M22" s="4"/>
    </row>
    <row r="23" spans="1:13" s="4" customFormat="1">
      <c r="A23" s="25">
        <v>21</v>
      </c>
      <c r="B23" s="16"/>
      <c r="C23" s="15" t="str">
        <f t="shared" ref="C23:C25" si="12">IF(B23=0,"remplir cal/hr",(-0.0005*(LN(B23))+0.004816))</f>
        <v>remplir cal/hr</v>
      </c>
      <c r="D23" s="11" t="str">
        <f t="shared" ref="D23:D25" si="13">IF(B23=0,"remplir cal/hr",(0.2911*B23-87.728))</f>
        <v>remplir cal/hr</v>
      </c>
      <c r="E23" s="15" t="str">
        <f t="shared" ref="E23:E25" si="14">IF(ISERR((A23/(B23/3600)/86400)),"remplir cal/hr",(A23/(B23/3600)/86400))</f>
        <v>remplir cal/hr</v>
      </c>
      <c r="F23" s="26" t="str">
        <f t="shared" ref="F23:F25" si="15">IF(ISERR(((E23/C23)*0.5)*1000),"remplir cal/hr",(((E23/C23)*0.5)*1000))</f>
        <v>remplir cal/hr</v>
      </c>
      <c r="G23" s="7"/>
    </row>
    <row r="24" spans="1:13" s="4" customFormat="1">
      <c r="A24" s="25">
        <v>15</v>
      </c>
      <c r="B24" s="16"/>
      <c r="C24" s="15" t="str">
        <f t="shared" si="12"/>
        <v>remplir cal/hr</v>
      </c>
      <c r="D24" s="11" t="str">
        <f t="shared" si="13"/>
        <v>remplir cal/hr</v>
      </c>
      <c r="E24" s="15" t="str">
        <f t="shared" si="14"/>
        <v>remplir cal/hr</v>
      </c>
      <c r="F24" s="26" t="str">
        <f t="shared" si="15"/>
        <v>remplir cal/hr</v>
      </c>
    </row>
    <row r="25" spans="1:13" s="4" customFormat="1">
      <c r="A25" s="25">
        <v>9</v>
      </c>
      <c r="B25" s="16"/>
      <c r="C25" s="15" t="str">
        <f t="shared" si="12"/>
        <v>remplir cal/hr</v>
      </c>
      <c r="D25" s="11" t="str">
        <f t="shared" si="13"/>
        <v>remplir cal/hr</v>
      </c>
      <c r="E25" s="15" t="str">
        <f t="shared" si="14"/>
        <v>remplir cal/hr</v>
      </c>
      <c r="F25" s="26" t="str">
        <f t="shared" si="15"/>
        <v>remplir cal/hr</v>
      </c>
      <c r="H25" s="8"/>
      <c r="K25" s="5"/>
    </row>
    <row r="26" spans="1:13" s="4" customFormat="1">
      <c r="A26" s="27" t="s">
        <v>18</v>
      </c>
      <c r="B26" s="11" t="str">
        <f>IF(ISERR(AVERAGE(B22:B25)),"remplir↑",AVERAGE(B22:B25))</f>
        <v>remplir↑</v>
      </c>
      <c r="C26" s="15" t="str">
        <f>IF(ISERR(AVERAGE(C22:C25)),"remplir cal/hr",AVERAGE(C22:C25))</f>
        <v>remplir cal/hr</v>
      </c>
      <c r="D26" s="11" t="str">
        <f>IF(ISERR(AVERAGE(D22:D25)),"remplir cal/hr",AVERAGE(D22:D25))</f>
        <v>remplir cal/hr</v>
      </c>
      <c r="E26" s="15"/>
      <c r="F26" s="26"/>
      <c r="H26" s="8"/>
    </row>
    <row r="27" spans="1:13" s="4" customFormat="1">
      <c r="A27" s="27" t="s">
        <v>21</v>
      </c>
      <c r="B27" s="15"/>
      <c r="C27" s="15"/>
      <c r="D27" s="12"/>
      <c r="E27" s="15" t="str">
        <f>IF(SUM(E22:E25)&gt;0,SUM(E22:E25),"remplir cal/hr")</f>
        <v>remplir cal/hr</v>
      </c>
      <c r="F27" s="26" t="str">
        <f>IF(SUM(F22:F25)&gt;0,SUM(F22:F25),"remplir cal/hr")</f>
        <v>remplir cal/hr</v>
      </c>
      <c r="H27" s="8"/>
    </row>
    <row r="28" spans="1:13" s="4" customFormat="1" ht="15.75" thickBot="1">
      <c r="A28" s="30"/>
      <c r="B28" s="31"/>
      <c r="C28" s="31"/>
      <c r="D28" s="31"/>
      <c r="E28" s="31"/>
      <c r="F28" s="32"/>
      <c r="H28" s="8"/>
    </row>
    <row r="29" spans="1:13" s="4" customFormat="1">
      <c r="H29" s="8"/>
    </row>
    <row r="30" spans="1:13" s="4" customFormat="1">
      <c r="A30" s="9"/>
      <c r="B30" s="9"/>
      <c r="C30" s="9"/>
      <c r="D30" s="9"/>
      <c r="E30" s="9"/>
      <c r="F30" s="9"/>
      <c r="H30" s="8"/>
    </row>
    <row r="31" spans="1:13" s="4" customFormat="1">
      <c r="A31" s="9"/>
      <c r="B31" s="9"/>
      <c r="C31" s="9"/>
      <c r="D31" s="9"/>
      <c r="E31" s="9"/>
      <c r="F31" s="9"/>
      <c r="H31" s="8"/>
    </row>
    <row r="32" spans="1:13" s="4" customFormat="1">
      <c r="A32" s="9"/>
      <c r="B32" s="9"/>
      <c r="C32" s="9"/>
      <c r="D32" s="9"/>
      <c r="E32" s="9"/>
      <c r="F32" s="9"/>
      <c r="H32" s="8"/>
    </row>
    <row r="33" spans="1:8" s="4" customFormat="1">
      <c r="A33" s="9"/>
      <c r="B33" s="9"/>
      <c r="C33" s="9"/>
      <c r="D33" s="9"/>
      <c r="E33" s="9"/>
      <c r="F33" s="9"/>
      <c r="H33" s="8"/>
    </row>
    <row r="34" spans="1:8" s="4" customFormat="1">
      <c r="A34" s="9"/>
      <c r="B34" s="9"/>
      <c r="C34" s="9"/>
      <c r="D34" s="9"/>
      <c r="E34" s="9"/>
      <c r="F34" s="9"/>
      <c r="H34" s="8"/>
    </row>
    <row r="35" spans="1:8" s="4" customFormat="1">
      <c r="A35" s="9"/>
      <c r="B35" s="9"/>
      <c r="C35" s="9"/>
      <c r="D35" s="9"/>
      <c r="E35" s="9"/>
      <c r="F35" s="9"/>
      <c r="H35" s="8"/>
    </row>
    <row r="36" spans="1:8" s="4" customFormat="1">
      <c r="A36" s="9"/>
      <c r="B36" s="9"/>
      <c r="C36" s="9"/>
      <c r="D36" s="9"/>
      <c r="E36" s="9"/>
      <c r="F36" s="9"/>
      <c r="H36" s="8"/>
    </row>
    <row r="37" spans="1:8" s="4" customFormat="1">
      <c r="A37" s="9"/>
      <c r="B37" s="9"/>
      <c r="C37" s="9"/>
      <c r="D37" s="9"/>
      <c r="E37" s="9"/>
      <c r="F37" s="9"/>
      <c r="H37" s="8"/>
    </row>
    <row r="38" spans="1:8" s="4" customFormat="1">
      <c r="A38" s="9"/>
      <c r="B38" s="9"/>
      <c r="C38" s="9"/>
      <c r="D38" s="9"/>
      <c r="E38" s="9"/>
      <c r="F38" s="9"/>
      <c r="H38" s="8"/>
    </row>
    <row r="39" spans="1:8" s="4" customFormat="1">
      <c r="A39" s="9"/>
      <c r="B39" s="9"/>
      <c r="C39" s="9"/>
      <c r="D39" s="9"/>
      <c r="E39" s="9"/>
      <c r="F39" s="9"/>
    </row>
    <row r="40" spans="1:8" s="4" customFormat="1">
      <c r="A40" s="9"/>
      <c r="B40" s="9"/>
      <c r="C40" s="9"/>
      <c r="D40" s="9"/>
      <c r="E40" s="9"/>
      <c r="F40" s="9"/>
    </row>
    <row r="41" spans="1:8" s="4" customFormat="1">
      <c r="A41" s="9"/>
      <c r="B41" s="9"/>
      <c r="C41" s="9"/>
      <c r="D41" s="9"/>
      <c r="E41" s="9"/>
      <c r="F41" s="9"/>
    </row>
    <row r="42" spans="1:8" s="4" customFormat="1">
      <c r="A42" s="9"/>
      <c r="B42" s="9"/>
      <c r="C42" s="9"/>
      <c r="D42" s="9"/>
      <c r="E42" s="9"/>
      <c r="F42" s="9"/>
    </row>
    <row r="43" spans="1:8" s="4" customFormat="1">
      <c r="A43" s="9"/>
      <c r="B43" s="9"/>
      <c r="C43" s="9"/>
      <c r="D43" s="9"/>
      <c r="E43" s="9"/>
      <c r="F43" s="9"/>
    </row>
    <row r="44" spans="1:8" s="4" customFormat="1">
      <c r="A44" s="9"/>
      <c r="B44" s="9"/>
      <c r="C44" s="9"/>
      <c r="D44" s="9"/>
      <c r="E44" s="9"/>
      <c r="F44" s="9"/>
    </row>
    <row r="45" spans="1:8" s="4" customFormat="1">
      <c r="A45" s="9"/>
      <c r="B45" s="9"/>
      <c r="C45" s="9"/>
      <c r="D45" s="9"/>
      <c r="E45" s="9"/>
      <c r="F45" s="9"/>
    </row>
    <row r="46" spans="1:8" s="4" customFormat="1">
      <c r="A46" s="9"/>
      <c r="B46" s="9"/>
      <c r="C46" s="9"/>
      <c r="D46" s="9"/>
      <c r="E46" s="9"/>
      <c r="F46" s="9"/>
    </row>
    <row r="47" spans="1:8" s="4" customFormat="1">
      <c r="A47" s="9"/>
      <c r="B47" s="9"/>
      <c r="C47" s="9"/>
      <c r="D47" s="9"/>
      <c r="E47" s="9"/>
      <c r="F47" s="9"/>
    </row>
    <row r="48" spans="1:8" s="4" customFormat="1">
      <c r="A48" s="9"/>
      <c r="B48" s="9"/>
      <c r="C48" s="9"/>
      <c r="D48" s="9"/>
      <c r="E48" s="9"/>
      <c r="F48" s="9"/>
    </row>
    <row r="49" spans="1:6" s="4" customFormat="1">
      <c r="A49" s="9"/>
      <c r="B49" s="9"/>
      <c r="C49" s="9"/>
      <c r="D49" s="9"/>
      <c r="E49" s="9"/>
      <c r="F49" s="9"/>
    </row>
    <row r="50" spans="1:6" s="4" customFormat="1">
      <c r="A50" s="9"/>
      <c r="B50" s="9"/>
      <c r="C50" s="9"/>
      <c r="D50" s="9"/>
      <c r="E50" s="9"/>
      <c r="F50" s="9"/>
    </row>
    <row r="51" spans="1:6" s="4" customFormat="1">
      <c r="A51" s="9"/>
      <c r="B51" s="9"/>
      <c r="C51" s="9"/>
      <c r="D51" s="9"/>
      <c r="E51" s="9"/>
      <c r="F51" s="9"/>
    </row>
    <row r="52" spans="1:6" s="4" customFormat="1">
      <c r="A52" s="9"/>
      <c r="B52" s="9"/>
      <c r="C52" s="9"/>
      <c r="D52" s="9"/>
      <c r="E52" s="9"/>
      <c r="F52" s="9"/>
    </row>
    <row r="53" spans="1:6" s="4" customFormat="1">
      <c r="A53" s="9"/>
      <c r="B53" s="9"/>
      <c r="C53" s="9"/>
      <c r="D53" s="9"/>
      <c r="E53" s="9"/>
      <c r="F53" s="9"/>
    </row>
    <row r="54" spans="1:6" s="4" customFormat="1">
      <c r="A54" s="9"/>
      <c r="B54" s="9"/>
      <c r="C54" s="9"/>
      <c r="D54" s="9"/>
      <c r="E54" s="9"/>
      <c r="F54" s="9"/>
    </row>
    <row r="55" spans="1:6" s="4" customFormat="1">
      <c r="A55" s="9"/>
      <c r="B55" s="9"/>
      <c r="C55" s="9"/>
      <c r="D55" s="9"/>
      <c r="E55" s="9"/>
      <c r="F55" s="9"/>
    </row>
    <row r="56" spans="1:6" s="4" customFormat="1">
      <c r="A56" s="9"/>
      <c r="B56" s="9"/>
      <c r="C56" s="9"/>
      <c r="D56" s="9"/>
      <c r="E56" s="9"/>
      <c r="F56" s="9"/>
    </row>
    <row r="57" spans="1:6" s="4" customFormat="1">
      <c r="A57" s="9"/>
      <c r="B57" s="9"/>
      <c r="C57" s="9"/>
      <c r="D57" s="9"/>
      <c r="E57" s="9"/>
      <c r="F57" s="9"/>
    </row>
    <row r="58" spans="1:6" s="4" customFormat="1">
      <c r="A58" s="9"/>
      <c r="B58" s="9"/>
      <c r="C58" s="9"/>
      <c r="D58" s="9"/>
      <c r="E58" s="9"/>
      <c r="F58" s="9"/>
    </row>
    <row r="59" spans="1:6" s="4" customFormat="1">
      <c r="A59" s="9"/>
      <c r="B59" s="9"/>
      <c r="C59" s="9"/>
      <c r="D59" s="9"/>
      <c r="E59" s="9"/>
      <c r="F59" s="9"/>
    </row>
    <row r="60" spans="1:6" s="4" customFormat="1">
      <c r="A60" s="9"/>
      <c r="B60" s="9"/>
      <c r="C60" s="9"/>
      <c r="D60" s="9"/>
      <c r="E60" s="9"/>
      <c r="F60" s="9"/>
    </row>
    <row r="61" spans="1:6" s="4" customFormat="1">
      <c r="A61" s="9"/>
      <c r="B61" s="9"/>
      <c r="C61" s="9"/>
      <c r="D61" s="9"/>
      <c r="E61" s="9"/>
      <c r="F61" s="9"/>
    </row>
    <row r="62" spans="1:6" s="4" customFormat="1">
      <c r="A62" s="9"/>
      <c r="B62" s="9"/>
      <c r="C62" s="9"/>
      <c r="D62" s="9"/>
      <c r="E62" s="9"/>
      <c r="F62" s="9"/>
    </row>
    <row r="63" spans="1:6" s="4" customFormat="1">
      <c r="A63" s="9"/>
      <c r="B63" s="9"/>
      <c r="C63" s="9"/>
      <c r="D63" s="9"/>
      <c r="E63" s="9"/>
      <c r="F63" s="9"/>
    </row>
    <row r="64" spans="1:6" s="4" customFormat="1">
      <c r="A64" s="9"/>
      <c r="B64" s="9"/>
      <c r="C64" s="9"/>
      <c r="D64" s="9"/>
      <c r="E64" s="9"/>
      <c r="F64" s="9"/>
    </row>
    <row r="65" spans="1:6" s="4" customFormat="1">
      <c r="A65" s="9"/>
      <c r="B65" s="9"/>
      <c r="C65" s="9"/>
      <c r="D65" s="9"/>
      <c r="E65" s="9"/>
      <c r="F65" s="9"/>
    </row>
    <row r="66" spans="1:6" s="4" customFormat="1">
      <c r="A66" s="9"/>
      <c r="B66" s="9"/>
      <c r="C66" s="9"/>
      <c r="D66" s="9"/>
      <c r="E66" s="9"/>
      <c r="F66" s="9"/>
    </row>
    <row r="67" spans="1:6" s="4" customFormat="1">
      <c r="A67" s="9"/>
      <c r="B67" s="9"/>
      <c r="C67" s="9"/>
      <c r="D67" s="9"/>
      <c r="E67" s="9"/>
      <c r="F67" s="9"/>
    </row>
    <row r="68" spans="1:6" s="4" customFormat="1">
      <c r="A68" s="9"/>
      <c r="B68" s="9"/>
      <c r="C68" s="9"/>
      <c r="D68" s="9"/>
      <c r="E68" s="9"/>
      <c r="F68" s="9"/>
    </row>
    <row r="69" spans="1:6" s="4" customFormat="1">
      <c r="A69" s="9"/>
      <c r="B69" s="9"/>
      <c r="C69" s="9"/>
      <c r="D69" s="9"/>
      <c r="E69" s="9"/>
      <c r="F69" s="9"/>
    </row>
    <row r="70" spans="1:6" s="4" customFormat="1">
      <c r="A70" s="9"/>
      <c r="B70" s="9"/>
      <c r="C70" s="9"/>
      <c r="D70" s="9"/>
      <c r="E70" s="9"/>
      <c r="F70" s="9"/>
    </row>
    <row r="71" spans="1:6" s="4" customFormat="1">
      <c r="A71" s="9"/>
      <c r="B71" s="9"/>
      <c r="C71" s="9"/>
      <c r="D71" s="9"/>
      <c r="E71" s="9"/>
      <c r="F71" s="9"/>
    </row>
    <row r="72" spans="1:6" s="4" customFormat="1">
      <c r="A72" s="9"/>
      <c r="B72" s="9"/>
      <c r="C72" s="9"/>
      <c r="D72" s="9"/>
      <c r="E72" s="9"/>
      <c r="F72" s="9"/>
    </row>
    <row r="73" spans="1:6" s="4" customFormat="1">
      <c r="A73" s="9"/>
      <c r="B73" s="9"/>
      <c r="C73" s="9"/>
      <c r="D73" s="9"/>
      <c r="E73" s="9"/>
      <c r="F73" s="9"/>
    </row>
    <row r="74" spans="1:6" s="4" customFormat="1">
      <c r="A74" s="9"/>
      <c r="B74" s="9"/>
      <c r="C74" s="9"/>
      <c r="D74" s="9"/>
      <c r="E74" s="9"/>
      <c r="F74" s="9"/>
    </row>
    <row r="75" spans="1:6">
      <c r="A75" s="9"/>
      <c r="B75" s="9"/>
      <c r="C75" s="9"/>
      <c r="D75" s="9"/>
      <c r="E75" s="9"/>
      <c r="F75" s="9"/>
    </row>
    <row r="76" spans="1:6">
      <c r="A76" s="9"/>
      <c r="B76" s="9"/>
      <c r="C76" s="9"/>
      <c r="D76" s="9"/>
      <c r="E76" s="9"/>
      <c r="F76" s="9"/>
    </row>
    <row r="77" spans="1:6">
      <c r="A77" s="9"/>
      <c r="B77" s="9"/>
      <c r="C77" s="9"/>
      <c r="D77" s="9"/>
      <c r="E77" s="9"/>
      <c r="F77" s="9"/>
    </row>
  </sheetData>
  <sheetProtection password="E55C" sheet="1" objects="1" scenarios="1" selectLockedCells="1"/>
  <mergeCells count="7">
    <mergeCell ref="H13:M16"/>
    <mergeCell ref="A1:F4"/>
    <mergeCell ref="A12:F12"/>
    <mergeCell ref="A20:F20"/>
    <mergeCell ref="H1:M4"/>
    <mergeCell ref="H12:J12"/>
    <mergeCell ref="G1:G11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15.5 Rower tool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utilisateur;Kevin SCOTT</dc:creator>
  <cp:lastModifiedBy>utilisateur</cp:lastModifiedBy>
  <dcterms:created xsi:type="dcterms:W3CDTF">2014-03-22T15:17:20Z</dcterms:created>
  <dcterms:modified xsi:type="dcterms:W3CDTF">2015-03-30T13:54:26Z</dcterms:modified>
</cp:coreProperties>
</file>